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30" windowWidth="12105" windowHeight="6765" activeTab="0"/>
  </bookViews>
  <sheets>
    <sheet name="Explanations" sheetId="1" r:id="rId1"/>
    <sheet name="Tabelle1" sheetId="2" r:id="rId2"/>
  </sheets>
  <definedNames/>
  <calcPr fullCalcOnLoad="1"/>
</workbook>
</file>

<file path=xl/sharedStrings.xml><?xml version="1.0" encoding="utf-8"?>
<sst xmlns="http://schemas.openxmlformats.org/spreadsheetml/2006/main" count="31" uniqueCount="25">
  <si>
    <t>year</t>
  </si>
  <si>
    <t>month</t>
  </si>
  <si>
    <t>Seconds may be entered as decimal value, all other entries must be integers.</t>
  </si>
  <si>
    <t>Months must be entered as numbers, e.g. not May but 5.</t>
  </si>
  <si>
    <t>day</t>
  </si>
  <si>
    <t>hour</t>
  </si>
  <si>
    <t>minute</t>
  </si>
  <si>
    <t>second</t>
  </si>
  <si>
    <t>JulianDay</t>
  </si>
  <si>
    <t>JulianDay() counts the days since Jan-01-4713 12:00 BCE.</t>
  </si>
  <si>
    <t>Years CE must be entered as positive numbers, years BCE must be entered as negative numbers.</t>
  </si>
  <si>
    <t>There exists no calendar year 0. The day following Dec/31/-1 is Jan/1/+1.</t>
  </si>
  <si>
    <t>Notes:</t>
  </si>
  <si>
    <t>http://www.greier-greiner.at/hc/navi.htm</t>
  </si>
  <si>
    <t>A Julian Day starts at 12:00UT (not at midnight), and ends at 12:00UT of the following calendar day.</t>
  </si>
  <si>
    <t>Universal Time ("Greenwich time") must be used.</t>
  </si>
  <si>
    <r>
      <t xml:space="preserve">Oliver Montenbruck: </t>
    </r>
    <r>
      <rPr>
        <i/>
        <sz val="10"/>
        <rFont val="Arial"/>
        <family val="2"/>
      </rPr>
      <t>Grundlagen der Ephemeridenrechnung.</t>
    </r>
    <r>
      <rPr>
        <sz val="10"/>
        <rFont val="Arial"/>
        <family val="2"/>
      </rPr>
      <t xml:space="preserve"> Elsvier Spektrum Verlag, 2005</t>
    </r>
  </si>
  <si>
    <r>
      <t xml:space="preserve">Function </t>
    </r>
    <r>
      <rPr>
        <sz val="10"/>
        <color indexed="10"/>
        <rFont val="Arial"/>
        <family val="2"/>
      </rPr>
      <t>JulianDay(year;month;day;hour;minute;second)</t>
    </r>
    <r>
      <rPr>
        <sz val="10"/>
        <rFont val="Arial"/>
        <family val="0"/>
      </rPr>
      <t xml:space="preserve"> computes the the Julian Day for a calendar date.</t>
    </r>
  </si>
  <si>
    <r>
      <t xml:space="preserve">Function </t>
    </r>
    <r>
      <rPr>
        <sz val="10"/>
        <color indexed="10"/>
        <rFont val="Arial"/>
        <family val="2"/>
      </rPr>
      <t>JulianDayDD(year;month;decimalday)</t>
    </r>
    <r>
      <rPr>
        <sz val="10"/>
        <rFont val="Arial"/>
        <family val="0"/>
      </rPr>
      <t xml:space="preserve"> does the same as function JulianDay, but expects decimal day entry.</t>
    </r>
  </si>
  <si>
    <t>Some examples. Click into the red-framed cells to see how the functions have been used:</t>
  </si>
  <si>
    <r>
      <t xml:space="preserve">Functions </t>
    </r>
    <r>
      <rPr>
        <sz val="10"/>
        <color indexed="10"/>
        <rFont val="Arial"/>
        <family val="2"/>
      </rPr>
      <t>JulDay2Year, JulDay2Month, JulDay2Day, JulDay2Hour, JulDay2Minute, JulDay2Second</t>
    </r>
    <r>
      <rPr>
        <sz val="10"/>
        <rFont val="Arial"/>
        <family val="0"/>
      </rPr>
      <t xml:space="preserve"> are just the inversion of function JulianDay.</t>
    </r>
  </si>
  <si>
    <t>decday</t>
  </si>
  <si>
    <t>You can find a good explanation of Julian Day, and many more useful basic informations on astronomy, on this site:</t>
  </si>
  <si>
    <r>
      <t xml:space="preserve">There also is a function </t>
    </r>
    <r>
      <rPr>
        <sz val="10"/>
        <color indexed="10"/>
        <rFont val="Arial"/>
        <family val="2"/>
      </rPr>
      <t xml:space="preserve">JulDay2DecDay, </t>
    </r>
    <r>
      <rPr>
        <sz val="10"/>
        <rFont val="Arial"/>
        <family val="0"/>
      </rPr>
      <t>which delivers decimal day result.</t>
    </r>
  </si>
  <si>
    <t>The algorithms for functions JulianDay and Jul2CalendarDay are taken from this book: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</si>
</sst>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#,##0.000"/>
    <numFmt numFmtId="166" formatCode="0.0"/>
    <numFmt numFmtId="167" formatCode="0.0000"/>
    <numFmt numFmtId="168" formatCode="0.00000000"/>
    <numFmt numFmtId="169" formatCode="0.000000"/>
  </numFmts>
  <fonts count="4">
    <font>
      <sz val="10"/>
      <name val="Arial"/>
      <family val="0"/>
    </font>
    <font>
      <sz val="10"/>
      <color indexed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/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2" borderId="0" xfId="0" applyFill="1" applyAlignment="1">
      <alignment/>
    </xf>
    <xf numFmtId="169" fontId="0" fillId="2" borderId="0" xfId="0" applyNumberFormat="1" applyFill="1" applyAlignment="1">
      <alignment/>
    </xf>
    <xf numFmtId="0" fontId="0" fillId="2" borderId="1" xfId="0" applyFill="1" applyBorder="1" applyAlignment="1">
      <alignment horizontal="center"/>
    </xf>
    <xf numFmtId="169" fontId="0" fillId="2" borderId="2" xfId="0" applyNumberFormat="1" applyFill="1" applyBorder="1" applyAlignment="1">
      <alignment horizontal="center"/>
    </xf>
    <xf numFmtId="169" fontId="0" fillId="2" borderId="3" xfId="0" applyNumberFormat="1" applyFill="1" applyBorder="1" applyAlignment="1">
      <alignment horizontal="center"/>
    </xf>
    <xf numFmtId="0" fontId="3" fillId="2" borderId="0" xfId="17" applyFill="1" applyAlignment="1">
      <alignment/>
    </xf>
    <xf numFmtId="1" fontId="0" fillId="2" borderId="0" xfId="0" applyNumberFormat="1" applyFill="1" applyAlignment="1">
      <alignment/>
    </xf>
    <xf numFmtId="1" fontId="0" fillId="2" borderId="3" xfId="0" applyNumberFormat="1" applyFill="1" applyBorder="1" applyAlignment="1">
      <alignment horizontal="center"/>
    </xf>
    <xf numFmtId="1" fontId="0" fillId="2" borderId="2" xfId="0" applyNumberForma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0" xfId="0" applyNumberFormat="1" applyFill="1" applyAlignment="1">
      <alignment/>
    </xf>
    <xf numFmtId="0" fontId="0" fillId="2" borderId="1" xfId="0" applyNumberFormat="1" applyFill="1" applyBorder="1" applyAlignment="1">
      <alignment horizontal="center"/>
    </xf>
    <xf numFmtId="0" fontId="0" fillId="2" borderId="4" xfId="0" applyNumberFormat="1" applyFill="1" applyBorder="1" applyAlignment="1">
      <alignment horizontal="center"/>
    </xf>
    <xf numFmtId="0" fontId="0" fillId="2" borderId="2" xfId="0" applyNumberFormat="1" applyFill="1" applyBorder="1" applyAlignment="1">
      <alignment horizontal="center"/>
    </xf>
    <xf numFmtId="0" fontId="0" fillId="2" borderId="3" xfId="0" applyNumberFormat="1" applyFill="1" applyBorder="1" applyAlignment="1">
      <alignment horizontal="center"/>
    </xf>
  </cellXfs>
  <cellStyles count="7">
    <cellStyle name="Normal" xfId="0"/>
    <cellStyle name="Comma" xfId="15"/>
    <cellStyle name="Comma [0]" xfId="16"/>
    <cellStyle name="Hyperlink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greier-greiner.at/hc/navi.ht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4"/>
  <dimension ref="B2:P35"/>
  <sheetViews>
    <sheetView tabSelected="1" workbookViewId="0" topLeftCell="A1">
      <selection activeCell="A1" sqref="A1"/>
    </sheetView>
  </sheetViews>
  <sheetFormatPr defaultColWidth="11.421875" defaultRowHeight="12.75"/>
  <cols>
    <col min="1" max="1" width="2.140625" style="1" customWidth="1"/>
    <col min="2" max="2" width="6.421875" style="1" customWidth="1"/>
    <col min="3" max="3" width="6.57421875" style="1" customWidth="1"/>
    <col min="4" max="4" width="5.7109375" style="1" customWidth="1"/>
    <col min="5" max="5" width="5.421875" style="1" customWidth="1"/>
    <col min="6" max="6" width="6.57421875" style="1" bestFit="1" customWidth="1"/>
    <col min="7" max="7" width="9.57421875" style="11" bestFit="1" customWidth="1"/>
    <col min="8" max="8" width="16.7109375" style="2" bestFit="1" customWidth="1"/>
    <col min="9" max="9" width="6.421875" style="1" customWidth="1"/>
    <col min="10" max="10" width="5.57421875" style="7" bestFit="1" customWidth="1"/>
    <col min="11" max="11" width="6.140625" style="7" bestFit="1" customWidth="1"/>
    <col min="12" max="12" width="9.57421875" style="1" bestFit="1" customWidth="1"/>
    <col min="13" max="13" width="4.00390625" style="7" bestFit="1" customWidth="1"/>
    <col min="14" max="14" width="4.57421875" style="7" bestFit="1" customWidth="1"/>
    <col min="15" max="15" width="6.57421875" style="7" bestFit="1" customWidth="1"/>
    <col min="16" max="16" width="9.57421875" style="11" bestFit="1" customWidth="1"/>
    <col min="17" max="16384" width="11.421875" style="1" customWidth="1"/>
  </cols>
  <sheetData>
    <row r="1" ht="9" customHeight="1"/>
    <row r="2" ht="12.75">
      <c r="B2" s="1" t="s">
        <v>17</v>
      </c>
    </row>
    <row r="3" ht="12.75">
      <c r="B3" s="1" t="s">
        <v>15</v>
      </c>
    </row>
    <row r="4" ht="12.75">
      <c r="B4" s="1" t="s">
        <v>2</v>
      </c>
    </row>
    <row r="5" ht="12.75">
      <c r="B5" s="1" t="s">
        <v>3</v>
      </c>
    </row>
    <row r="6" ht="12.75">
      <c r="B6" s="1" t="s">
        <v>10</v>
      </c>
    </row>
    <row r="7" ht="12.75">
      <c r="B7" s="1" t="s">
        <v>11</v>
      </c>
    </row>
    <row r="8" ht="9" customHeight="1"/>
    <row r="9" ht="12.75">
      <c r="B9" s="1" t="s">
        <v>18</v>
      </c>
    </row>
    <row r="10" ht="9" customHeight="1"/>
    <row r="11" ht="12.75">
      <c r="B11" s="1" t="s">
        <v>20</v>
      </c>
    </row>
    <row r="12" ht="12.75">
      <c r="B12" s="1" t="s">
        <v>23</v>
      </c>
    </row>
    <row r="13" ht="9.75" customHeight="1"/>
    <row r="14" ht="12.75">
      <c r="B14" s="1" t="s">
        <v>19</v>
      </c>
    </row>
    <row r="15" ht="6.75" customHeight="1"/>
    <row r="16" spans="2:16" ht="12.75">
      <c r="B16" s="3" t="s">
        <v>0</v>
      </c>
      <c r="C16" s="3" t="s">
        <v>1</v>
      </c>
      <c r="D16" s="3" t="s">
        <v>4</v>
      </c>
      <c r="E16" s="3" t="s">
        <v>5</v>
      </c>
      <c r="F16" s="3" t="s">
        <v>6</v>
      </c>
      <c r="G16" s="12" t="s">
        <v>7</v>
      </c>
      <c r="H16" s="4" t="s">
        <v>8</v>
      </c>
      <c r="J16" s="9" t="s">
        <v>0</v>
      </c>
      <c r="K16" s="9" t="s">
        <v>1</v>
      </c>
      <c r="L16" s="10" t="s">
        <v>21</v>
      </c>
      <c r="M16" s="9" t="s">
        <v>4</v>
      </c>
      <c r="N16" s="9" t="s">
        <v>5</v>
      </c>
      <c r="O16" s="9" t="s">
        <v>6</v>
      </c>
      <c r="P16" s="14" t="s">
        <v>7</v>
      </c>
    </row>
    <row r="17" spans="2:16" ht="12.75">
      <c r="B17" s="3">
        <v>1999</v>
      </c>
      <c r="C17" s="3">
        <v>12</v>
      </c>
      <c r="D17" s="3">
        <v>31</v>
      </c>
      <c r="E17" s="3">
        <v>12</v>
      </c>
      <c r="F17" s="3">
        <v>0</v>
      </c>
      <c r="G17" s="13">
        <v>0</v>
      </c>
      <c r="H17" s="5">
        <f>JulianDay(B17,C17,D17,E17,F17,G17)</f>
        <v>2451544</v>
      </c>
      <c r="J17" s="8">
        <f>julday2year(H17)</f>
        <v>1999</v>
      </c>
      <c r="K17" s="8">
        <f aca="true" t="shared" si="0" ref="K17:K26">julday2month(H17)</f>
        <v>12</v>
      </c>
      <c r="L17" s="5">
        <f>julday2decday(H17)</f>
        <v>31.5</v>
      </c>
      <c r="M17" s="8">
        <f aca="true" t="shared" si="1" ref="M17:M26">julday2day(H17)</f>
        <v>31</v>
      </c>
      <c r="N17" s="8">
        <f aca="true" t="shared" si="2" ref="N17:N26">julday2hour(H17)</f>
        <v>12</v>
      </c>
      <c r="O17" s="8">
        <f aca="true" t="shared" si="3" ref="O17:O26">julday2minute(H17)</f>
        <v>0</v>
      </c>
      <c r="P17" s="15">
        <f>julday2second(H17)</f>
        <v>0</v>
      </c>
    </row>
    <row r="18" spans="2:16" ht="12.75">
      <c r="B18" s="3">
        <v>1999</v>
      </c>
      <c r="C18" s="3">
        <v>12</v>
      </c>
      <c r="D18" s="3">
        <v>31</v>
      </c>
      <c r="E18" s="3">
        <v>23</v>
      </c>
      <c r="F18" s="3">
        <v>15</v>
      </c>
      <c r="G18" s="13">
        <v>0</v>
      </c>
      <c r="H18" s="5">
        <f>JulianDay(B18,C18,D18,E18,F18,G18)</f>
        <v>2451544.46875</v>
      </c>
      <c r="J18" s="8">
        <f aca="true" t="shared" si="4" ref="J18:J26">julday2year(H18)</f>
        <v>1999</v>
      </c>
      <c r="K18" s="8">
        <f t="shared" si="0"/>
        <v>12</v>
      </c>
      <c r="L18" s="5">
        <f>julday2decday(H18)</f>
        <v>31.96875</v>
      </c>
      <c r="M18" s="8">
        <f t="shared" si="1"/>
        <v>31</v>
      </c>
      <c r="N18" s="8">
        <f t="shared" si="2"/>
        <v>23</v>
      </c>
      <c r="O18" s="8">
        <f t="shared" si="3"/>
        <v>15</v>
      </c>
      <c r="P18" s="15">
        <f aca="true" t="shared" si="5" ref="P18:P26">julday2second(H18)</f>
        <v>0</v>
      </c>
    </row>
    <row r="19" spans="2:16" ht="12.75">
      <c r="B19" s="3">
        <v>2000</v>
      </c>
      <c r="C19" s="3">
        <v>1</v>
      </c>
      <c r="D19" s="3">
        <v>1</v>
      </c>
      <c r="E19" s="3">
        <v>2</v>
      </c>
      <c r="F19" s="3">
        <v>30</v>
      </c>
      <c r="G19" s="13">
        <v>23.6</v>
      </c>
      <c r="H19" s="5">
        <f>JulianDay(B19,C19,D19,E19,F19,G19)</f>
        <v>2451544.604439815</v>
      </c>
      <c r="J19" s="8">
        <f t="shared" si="4"/>
        <v>2000</v>
      </c>
      <c r="K19" s="8">
        <f t="shared" si="0"/>
        <v>1</v>
      </c>
      <c r="L19" s="5">
        <f>julday2decday(G19)</f>
        <v>25.1</v>
      </c>
      <c r="M19" s="8">
        <f t="shared" si="1"/>
        <v>1</v>
      </c>
      <c r="N19" s="8">
        <f t="shared" si="2"/>
        <v>2</v>
      </c>
      <c r="O19" s="8">
        <f t="shared" si="3"/>
        <v>30</v>
      </c>
      <c r="P19" s="15">
        <f t="shared" si="5"/>
        <v>23.6</v>
      </c>
    </row>
    <row r="20" spans="2:16" ht="12.75">
      <c r="B20" s="3">
        <v>2000</v>
      </c>
      <c r="C20" s="3">
        <v>1</v>
      </c>
      <c r="D20" s="3">
        <f>1+(2+(30+23.6/60)/60)/24</f>
        <v>1.104439814814815</v>
      </c>
      <c r="E20" s="3"/>
      <c r="F20" s="3"/>
      <c r="G20" s="13"/>
      <c r="H20" s="5">
        <f>JulianDayDD(B20,C20,D20)</f>
        <v>2451544.604439815</v>
      </c>
      <c r="J20" s="8">
        <f t="shared" si="4"/>
        <v>2000</v>
      </c>
      <c r="K20" s="8">
        <f t="shared" si="0"/>
        <v>1</v>
      </c>
      <c r="L20" s="5">
        <f aca="true" t="shared" si="6" ref="L20:L26">julday2decday(H20)</f>
        <v>1.1044398150406778</v>
      </c>
      <c r="M20" s="8">
        <f t="shared" si="1"/>
        <v>1</v>
      </c>
      <c r="N20" s="8">
        <f t="shared" si="2"/>
        <v>2</v>
      </c>
      <c r="O20" s="8">
        <f t="shared" si="3"/>
        <v>30</v>
      </c>
      <c r="P20" s="15">
        <f t="shared" si="5"/>
        <v>23.6</v>
      </c>
    </row>
    <row r="21" spans="2:16" ht="12.75">
      <c r="B21" s="3">
        <v>2000</v>
      </c>
      <c r="C21" s="3">
        <v>1</v>
      </c>
      <c r="D21" s="3">
        <v>1</v>
      </c>
      <c r="E21" s="3">
        <v>12</v>
      </c>
      <c r="F21" s="3">
        <v>15</v>
      </c>
      <c r="G21" s="13">
        <v>19.3456789</v>
      </c>
      <c r="H21" s="5">
        <f aca="true" t="shared" si="7" ref="H21:H26">JulianDay(B21,C21,D21,E21,F21,G21)</f>
        <v>2451545.010640575</v>
      </c>
      <c r="J21" s="8">
        <f t="shared" si="4"/>
        <v>2000</v>
      </c>
      <c r="K21" s="8">
        <f t="shared" si="0"/>
        <v>1</v>
      </c>
      <c r="L21" s="5">
        <f t="shared" si="6"/>
        <v>1.5106405750848353</v>
      </c>
      <c r="M21" s="8">
        <f t="shared" si="1"/>
        <v>1</v>
      </c>
      <c r="N21" s="8">
        <f t="shared" si="2"/>
        <v>12</v>
      </c>
      <c r="O21" s="8">
        <f t="shared" si="3"/>
        <v>15</v>
      </c>
      <c r="P21" s="15">
        <f t="shared" si="5"/>
        <v>19.3457</v>
      </c>
    </row>
    <row r="22" spans="2:16" ht="12.75">
      <c r="B22" s="3">
        <v>-1</v>
      </c>
      <c r="C22" s="3">
        <v>12</v>
      </c>
      <c r="D22" s="3">
        <v>31</v>
      </c>
      <c r="E22" s="3">
        <v>12</v>
      </c>
      <c r="F22" s="3">
        <v>0</v>
      </c>
      <c r="G22" s="13">
        <v>0</v>
      </c>
      <c r="H22" s="5">
        <f t="shared" si="7"/>
        <v>1721423</v>
      </c>
      <c r="J22" s="8">
        <f t="shared" si="4"/>
        <v>-1</v>
      </c>
      <c r="K22" s="8">
        <f t="shared" si="0"/>
        <v>12</v>
      </c>
      <c r="L22" s="5">
        <f t="shared" si="6"/>
        <v>31.5</v>
      </c>
      <c r="M22" s="8">
        <f t="shared" si="1"/>
        <v>31</v>
      </c>
      <c r="N22" s="8">
        <f t="shared" si="2"/>
        <v>12</v>
      </c>
      <c r="O22" s="8">
        <f t="shared" si="3"/>
        <v>0</v>
      </c>
      <c r="P22" s="15">
        <f t="shared" si="5"/>
        <v>0</v>
      </c>
    </row>
    <row r="23" spans="2:16" ht="12.75">
      <c r="B23" s="3">
        <v>-1</v>
      </c>
      <c r="C23" s="3">
        <v>12</v>
      </c>
      <c r="D23" s="3">
        <v>31</v>
      </c>
      <c r="E23" s="3">
        <v>23</v>
      </c>
      <c r="F23" s="3">
        <v>15</v>
      </c>
      <c r="G23" s="13">
        <v>0</v>
      </c>
      <c r="H23" s="5">
        <f t="shared" si="7"/>
        <v>1721423.46875</v>
      </c>
      <c r="J23" s="8">
        <f t="shared" si="4"/>
        <v>-1</v>
      </c>
      <c r="K23" s="8">
        <f t="shared" si="0"/>
        <v>12</v>
      </c>
      <c r="L23" s="5">
        <f t="shared" si="6"/>
        <v>31.96875</v>
      </c>
      <c r="M23" s="8">
        <f t="shared" si="1"/>
        <v>31</v>
      </c>
      <c r="N23" s="8">
        <f t="shared" si="2"/>
        <v>23</v>
      </c>
      <c r="O23" s="8">
        <f t="shared" si="3"/>
        <v>15</v>
      </c>
      <c r="P23" s="15">
        <f t="shared" si="5"/>
        <v>0</v>
      </c>
    </row>
    <row r="24" spans="2:16" ht="12.75">
      <c r="B24" s="3">
        <v>1</v>
      </c>
      <c r="C24" s="3">
        <v>1</v>
      </c>
      <c r="D24" s="3">
        <v>1</v>
      </c>
      <c r="E24" s="3">
        <v>2</v>
      </c>
      <c r="F24" s="3">
        <v>30</v>
      </c>
      <c r="G24" s="13">
        <v>23.6</v>
      </c>
      <c r="H24" s="5">
        <f t="shared" si="7"/>
        <v>1721423.6044398148</v>
      </c>
      <c r="J24" s="8">
        <f t="shared" si="4"/>
        <v>1</v>
      </c>
      <c r="K24" s="8">
        <f t="shared" si="0"/>
        <v>1</v>
      </c>
      <c r="L24" s="5">
        <f t="shared" si="6"/>
        <v>1.1044398148078471</v>
      </c>
      <c r="M24" s="8">
        <f t="shared" si="1"/>
        <v>1</v>
      </c>
      <c r="N24" s="8">
        <f t="shared" si="2"/>
        <v>2</v>
      </c>
      <c r="O24" s="8">
        <f t="shared" si="3"/>
        <v>30</v>
      </c>
      <c r="P24" s="15">
        <f t="shared" si="5"/>
        <v>23.6</v>
      </c>
    </row>
    <row r="25" spans="2:16" ht="12.75">
      <c r="B25" s="3">
        <v>1</v>
      </c>
      <c r="C25" s="3">
        <v>1</v>
      </c>
      <c r="D25" s="3">
        <v>1</v>
      </c>
      <c r="E25" s="3">
        <v>12</v>
      </c>
      <c r="F25" s="3">
        <v>0</v>
      </c>
      <c r="G25" s="13">
        <v>0</v>
      </c>
      <c r="H25" s="5">
        <f t="shared" si="7"/>
        <v>1721424</v>
      </c>
      <c r="J25" s="8">
        <f t="shared" si="4"/>
        <v>1</v>
      </c>
      <c r="K25" s="8">
        <f t="shared" si="0"/>
        <v>1</v>
      </c>
      <c r="L25" s="5">
        <f t="shared" si="6"/>
        <v>1.5</v>
      </c>
      <c r="M25" s="8">
        <f t="shared" si="1"/>
        <v>1</v>
      </c>
      <c r="N25" s="8">
        <f t="shared" si="2"/>
        <v>12</v>
      </c>
      <c r="O25" s="8">
        <f t="shared" si="3"/>
        <v>0</v>
      </c>
      <c r="P25" s="15">
        <f t="shared" si="5"/>
        <v>0</v>
      </c>
    </row>
    <row r="26" spans="2:16" ht="12.75">
      <c r="B26" s="3">
        <v>-4713</v>
      </c>
      <c r="C26" s="3">
        <v>1</v>
      </c>
      <c r="D26" s="3">
        <v>1</v>
      </c>
      <c r="E26" s="3">
        <v>12</v>
      </c>
      <c r="F26" s="3">
        <v>0</v>
      </c>
      <c r="G26" s="13">
        <v>0</v>
      </c>
      <c r="H26" s="5">
        <f t="shared" si="7"/>
        <v>0</v>
      </c>
      <c r="J26" s="8">
        <f t="shared" si="4"/>
        <v>-4713</v>
      </c>
      <c r="K26" s="8">
        <f t="shared" si="0"/>
        <v>1</v>
      </c>
      <c r="L26" s="5">
        <f t="shared" si="6"/>
        <v>1.5</v>
      </c>
      <c r="M26" s="8">
        <f t="shared" si="1"/>
        <v>1</v>
      </c>
      <c r="N26" s="8">
        <f t="shared" si="2"/>
        <v>12</v>
      </c>
      <c r="O26" s="8">
        <f t="shared" si="3"/>
        <v>0</v>
      </c>
      <c r="P26" s="15">
        <f t="shared" si="5"/>
        <v>0</v>
      </c>
    </row>
    <row r="28" ht="12.75">
      <c r="B28" s="1" t="s">
        <v>12</v>
      </c>
    </row>
    <row r="29" ht="12.75">
      <c r="B29" s="1" t="s">
        <v>9</v>
      </c>
    </row>
    <row r="30" ht="12.75">
      <c r="B30" s="1" t="s">
        <v>14</v>
      </c>
    </row>
    <row r="31" ht="7.5" customHeight="1"/>
    <row r="32" ht="12.75">
      <c r="B32" s="1" t="s">
        <v>22</v>
      </c>
    </row>
    <row r="33" ht="12.75">
      <c r="B33" s="6" t="s">
        <v>13</v>
      </c>
    </row>
    <row r="34" ht="12.75">
      <c r="B34" s="1" t="s">
        <v>24</v>
      </c>
    </row>
    <row r="35" ht="12.75">
      <c r="B35" s="1" t="s">
        <v>16</v>
      </c>
    </row>
  </sheetData>
  <hyperlinks>
    <hyperlink ref="B33" r:id="rId1" display="http://www.greier-greiner.at/hc/navi.htm"/>
  </hyperlink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gg</dc:creator>
  <cp:keywords/>
  <dc:description/>
  <cp:lastModifiedBy>gg</cp:lastModifiedBy>
  <dcterms:created xsi:type="dcterms:W3CDTF">2009-11-08T14:25:52Z</dcterms:created>
  <dcterms:modified xsi:type="dcterms:W3CDTF">2009-12-18T08:12:48Z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